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C43B18A4F1BB4C5FA18F98DE530249B9"/>
        <xdr:cNvPicPr>
          <a:picLocks noChangeAspect="1"/>
        </xdr:cNvPicPr>
      </xdr:nvPicPr>
      <xdr:blipFill>
        <a:blip r:embed="rId1"/>
        <a:srcRect t="13862" b="34733"/>
        <a:stretch>
          <a:fillRect/>
        </a:stretch>
      </xdr:blipFill>
      <xdr:spPr>
        <a:xfrm>
          <a:off x="6812280" y="2295525"/>
          <a:ext cx="1528445" cy="1057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F3A4DC4F46894336AFE44162D3703E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80860" y="5942965"/>
          <a:ext cx="1067435" cy="1177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CA446CBB00DD4C20B6A1CC70053040BA"/>
        <xdr:cNvPicPr>
          <a:picLocks noChangeAspect="1"/>
        </xdr:cNvPicPr>
      </xdr:nvPicPr>
      <xdr:blipFill>
        <a:blip r:embed="rId3"/>
        <a:srcRect t="25417"/>
        <a:stretch>
          <a:fillRect/>
        </a:stretch>
      </xdr:blipFill>
      <xdr:spPr>
        <a:xfrm>
          <a:off x="7005955" y="6715125"/>
          <a:ext cx="1443355" cy="19196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4868ED3AAEE844F8B649302264AA05C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21805" y="8939530"/>
          <a:ext cx="2319020" cy="17392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3B0517E7DE384D10A20D27BCBC12607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810375" y="9799320"/>
          <a:ext cx="2609850" cy="19608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B07A3DEC232649F6A28170C0CBB383CF"/>
        <xdr:cNvPicPr>
          <a:picLocks noChangeAspect="1"/>
        </xdr:cNvPicPr>
      </xdr:nvPicPr>
      <xdr:blipFill>
        <a:blip r:embed="rId6"/>
        <a:srcRect t="23911"/>
        <a:stretch>
          <a:fillRect/>
        </a:stretch>
      </xdr:blipFill>
      <xdr:spPr>
        <a:xfrm>
          <a:off x="6811010" y="10712450"/>
          <a:ext cx="1999615" cy="2701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820BCB6C450C4F089B1F57D85D4A3B0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065010" y="11619865"/>
          <a:ext cx="2682240" cy="30041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079F94711BF54501BB72D86E8C79DBF0"/>
        <xdr:cNvPicPr>
          <a:picLocks noChangeAspect="1"/>
        </xdr:cNvPicPr>
      </xdr:nvPicPr>
      <xdr:blipFill>
        <a:blip r:embed="rId8"/>
        <a:srcRect t="40382"/>
        <a:stretch>
          <a:fillRect/>
        </a:stretch>
      </xdr:blipFill>
      <xdr:spPr>
        <a:xfrm>
          <a:off x="6838315" y="12436475"/>
          <a:ext cx="4074160" cy="4333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05F950797E234A1FA76162765F2B4D45"/>
        <xdr:cNvPicPr>
          <a:picLocks noChangeAspect="1"/>
        </xdr:cNvPicPr>
      </xdr:nvPicPr>
      <xdr:blipFill>
        <a:blip r:embed="rId9"/>
        <a:srcRect l="10486" t="17812" r="18341" b="16928"/>
        <a:stretch>
          <a:fillRect/>
        </a:stretch>
      </xdr:blipFill>
      <xdr:spPr>
        <a:xfrm>
          <a:off x="6823075" y="13236575"/>
          <a:ext cx="2266950" cy="2562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03DF7AA63C4145D4863B48523E284C3C"/>
        <xdr:cNvPicPr>
          <a:picLocks noChangeAspect="1"/>
        </xdr:cNvPicPr>
      </xdr:nvPicPr>
      <xdr:blipFill>
        <a:blip r:embed="rId10"/>
        <a:srcRect t="42721" r="9931" b="15215"/>
        <a:stretch>
          <a:fillRect/>
        </a:stretch>
      </xdr:blipFill>
      <xdr:spPr>
        <a:xfrm>
          <a:off x="6835140" y="13941425"/>
          <a:ext cx="2159635" cy="1352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BD58AD90AB3C4552AD759BF3D7312F7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829425" y="14768830"/>
          <a:ext cx="2546350" cy="33953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CE365939116E4167A5197BCE9362D804"/>
        <xdr:cNvPicPr>
          <a:picLocks noChangeAspect="1"/>
        </xdr:cNvPicPr>
      </xdr:nvPicPr>
      <xdr:blipFill>
        <a:blip r:embed="rId12"/>
        <a:srcRect t="16736"/>
        <a:stretch>
          <a:fillRect/>
        </a:stretch>
      </xdr:blipFill>
      <xdr:spPr>
        <a:xfrm>
          <a:off x="6826885" y="15659100"/>
          <a:ext cx="1723390" cy="2568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797DB801D3F8474B84F2F14C5B60215E"/>
        <xdr:cNvPicPr>
          <a:picLocks noChangeAspect="1"/>
        </xdr:cNvPicPr>
      </xdr:nvPicPr>
      <xdr:blipFill>
        <a:blip r:embed="rId13"/>
        <a:srcRect t="13568"/>
        <a:stretch>
          <a:fillRect/>
        </a:stretch>
      </xdr:blipFill>
      <xdr:spPr>
        <a:xfrm>
          <a:off x="6873240" y="16411575"/>
          <a:ext cx="2791460" cy="4295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AF543E16EBF348F080A695A72467DE4B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952615" y="17356455"/>
          <a:ext cx="2080260" cy="29127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F96B422D14684A339671DB61CE3D9996"/>
        <xdr:cNvPicPr>
          <a:picLocks noChangeAspect="1"/>
        </xdr:cNvPicPr>
      </xdr:nvPicPr>
      <xdr:blipFill>
        <a:blip r:embed="rId15"/>
        <a:srcRect t="35072"/>
        <a:stretch>
          <a:fillRect/>
        </a:stretch>
      </xdr:blipFill>
      <xdr:spPr>
        <a:xfrm>
          <a:off x="6927215" y="18678525"/>
          <a:ext cx="2848610" cy="3292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B195E8E0F7A44E79AA2E7DF95608A1C3"/>
        <xdr:cNvPicPr>
          <a:picLocks noChangeAspect="1"/>
        </xdr:cNvPicPr>
      </xdr:nvPicPr>
      <xdr:blipFill>
        <a:blip r:embed="rId16"/>
        <a:srcRect t="23002"/>
        <a:stretch>
          <a:fillRect/>
        </a:stretch>
      </xdr:blipFill>
      <xdr:spPr>
        <a:xfrm>
          <a:off x="6842125" y="19484975"/>
          <a:ext cx="2219325" cy="3044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B2D6C5F4B9514F8EA037ABC4C3D824CB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774815" y="20319365"/>
          <a:ext cx="2629535" cy="35280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6063E8BF913B4E0F9031319FC02DFE33"/>
        <xdr:cNvPicPr>
          <a:picLocks noChangeAspect="1"/>
        </xdr:cNvPicPr>
      </xdr:nvPicPr>
      <xdr:blipFill>
        <a:blip r:embed="rId18"/>
        <a:srcRect t="26092"/>
        <a:stretch>
          <a:fillRect/>
        </a:stretch>
      </xdr:blipFill>
      <xdr:spPr>
        <a:xfrm>
          <a:off x="6807835" y="21240750"/>
          <a:ext cx="1761490" cy="2320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21218D3D68AB435C9EB1A270FB77E8E9"/>
        <xdr:cNvPicPr>
          <a:picLocks noChangeAspect="1"/>
        </xdr:cNvPicPr>
      </xdr:nvPicPr>
      <xdr:blipFill>
        <a:blip r:embed="rId19"/>
        <a:srcRect t="14522" b="21569"/>
        <a:stretch>
          <a:fillRect/>
        </a:stretch>
      </xdr:blipFill>
      <xdr:spPr>
        <a:xfrm>
          <a:off x="7095490" y="22174200"/>
          <a:ext cx="2023110" cy="2301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649F968AB7384A8E87D7EE076C6BBC76"/>
        <xdr:cNvPicPr>
          <a:picLocks noChangeAspect="1"/>
        </xdr:cNvPicPr>
      </xdr:nvPicPr>
      <xdr:blipFill>
        <a:blip r:embed="rId20"/>
        <a:srcRect t="29784"/>
        <a:stretch>
          <a:fillRect/>
        </a:stretch>
      </xdr:blipFill>
      <xdr:spPr>
        <a:xfrm>
          <a:off x="6848475" y="23933150"/>
          <a:ext cx="3419475" cy="3209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33E2A27BCE96401883207681A10079FD"/>
        <xdr:cNvPicPr>
          <a:picLocks noChangeAspect="1"/>
        </xdr:cNvPicPr>
      </xdr:nvPicPr>
      <xdr:blipFill>
        <a:blip r:embed="rId21"/>
        <a:srcRect t="58285"/>
        <a:stretch>
          <a:fillRect/>
        </a:stretch>
      </xdr:blipFill>
      <xdr:spPr>
        <a:xfrm>
          <a:off x="7131685" y="26155650"/>
          <a:ext cx="2482215" cy="1828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AB27C4DF859348E38BB85A57DEA2816F"/>
        <xdr:cNvPicPr>
          <a:picLocks noChangeAspect="1"/>
        </xdr:cNvPicPr>
      </xdr:nvPicPr>
      <xdr:blipFill>
        <a:blip r:embed="rId22"/>
        <a:srcRect t="30527"/>
        <a:stretch>
          <a:fillRect/>
        </a:stretch>
      </xdr:blipFill>
      <xdr:spPr>
        <a:xfrm>
          <a:off x="6830060" y="29044900"/>
          <a:ext cx="2771140" cy="3438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AC3929793F4F4B9188B4E6A5CCFB94F0"/>
        <xdr:cNvPicPr>
          <a:picLocks noChangeAspect="1"/>
        </xdr:cNvPicPr>
      </xdr:nvPicPr>
      <xdr:blipFill>
        <a:blip r:embed="rId23"/>
        <a:srcRect t="24665"/>
        <a:stretch>
          <a:fillRect/>
        </a:stretch>
      </xdr:blipFill>
      <xdr:spPr>
        <a:xfrm>
          <a:off x="7021830" y="30800675"/>
          <a:ext cx="2230120" cy="2997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D21399F01CD64B519F74D03561A5EC4E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895465" y="31791910"/>
          <a:ext cx="2223135" cy="29584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AF184696E7334CC2AC4B1789D65B89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955790" y="34618295"/>
          <a:ext cx="1877060" cy="33039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917ED2F5EC354AC0A7A93648774DFFA5"/>
        <xdr:cNvPicPr>
          <a:picLocks noChangeAspect="1"/>
        </xdr:cNvPicPr>
      </xdr:nvPicPr>
      <xdr:blipFill>
        <a:blip r:embed="rId26"/>
        <a:srcRect t="50828"/>
        <a:stretch>
          <a:fillRect/>
        </a:stretch>
      </xdr:blipFill>
      <xdr:spPr>
        <a:xfrm>
          <a:off x="6980555" y="37506275"/>
          <a:ext cx="2141220" cy="1844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9B3ADE3EDC964D6B8508DC3D2DC0BC1D"/>
        <xdr:cNvPicPr>
          <a:picLocks noChangeAspect="1"/>
        </xdr:cNvPicPr>
      </xdr:nvPicPr>
      <xdr:blipFill>
        <a:blip r:embed="rId27"/>
        <a:srcRect t="52296"/>
        <a:stretch>
          <a:fillRect/>
        </a:stretch>
      </xdr:blipFill>
      <xdr:spPr>
        <a:xfrm>
          <a:off x="7187565" y="38179375"/>
          <a:ext cx="2045335" cy="1714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" name="ID_9B2112B035AA41818F9E3A2B17BECF10"/>
        <xdr:cNvPicPr>
          <a:picLocks noChangeAspect="1"/>
        </xdr:cNvPicPr>
      </xdr:nvPicPr>
      <xdr:blipFill>
        <a:blip r:embed="rId28"/>
        <a:srcRect t="50973"/>
        <a:stretch>
          <a:fillRect/>
        </a:stretch>
      </xdr:blipFill>
      <xdr:spPr>
        <a:xfrm>
          <a:off x="7058660" y="39062025"/>
          <a:ext cx="1901190" cy="1647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B4DA2F58CA25407389C9ECFD924ACDDB"/>
        <xdr:cNvPicPr>
          <a:picLocks noChangeAspect="1"/>
        </xdr:cNvPicPr>
      </xdr:nvPicPr>
      <xdr:blipFill>
        <a:blip r:embed="rId29"/>
        <a:srcRect t="12260" b="6895"/>
        <a:stretch>
          <a:fillRect/>
        </a:stretch>
      </xdr:blipFill>
      <xdr:spPr>
        <a:xfrm>
          <a:off x="6946900" y="39995475"/>
          <a:ext cx="2857500" cy="4086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1F62A9C30B34469CB207B5D7534C9D25"/>
        <xdr:cNvPicPr>
          <a:picLocks noChangeAspect="1"/>
        </xdr:cNvPicPr>
      </xdr:nvPicPr>
      <xdr:blipFill>
        <a:blip r:embed="rId30"/>
        <a:srcRect t="16654"/>
        <a:stretch>
          <a:fillRect/>
        </a:stretch>
      </xdr:blipFill>
      <xdr:spPr>
        <a:xfrm>
          <a:off x="6849745" y="40894000"/>
          <a:ext cx="2430780" cy="3587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4FBFCF0341824617B42C4D8110600C3A"/>
        <xdr:cNvPicPr>
          <a:picLocks noChangeAspect="1"/>
        </xdr:cNvPicPr>
      </xdr:nvPicPr>
      <xdr:blipFill>
        <a:blip r:embed="rId31"/>
        <a:srcRect t="13703" b="9022"/>
        <a:stretch>
          <a:fillRect/>
        </a:stretch>
      </xdr:blipFill>
      <xdr:spPr>
        <a:xfrm>
          <a:off x="6731635" y="43389550"/>
          <a:ext cx="2761615" cy="3771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D106FD3ECC6E45AFB8F82D4A6EB02DEF"/>
        <xdr:cNvPicPr>
          <a:picLocks noChangeAspect="1"/>
        </xdr:cNvPicPr>
      </xdr:nvPicPr>
      <xdr:blipFill>
        <a:blip r:embed="rId32"/>
        <a:srcRect t="36676"/>
        <a:stretch>
          <a:fillRect/>
        </a:stretch>
      </xdr:blipFill>
      <xdr:spPr>
        <a:xfrm>
          <a:off x="6970395" y="44221400"/>
          <a:ext cx="3062605" cy="3429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D087BCBCA5324A95A0B571156489C93C"/>
        <xdr:cNvPicPr>
          <a:picLocks noChangeAspect="1"/>
        </xdr:cNvPicPr>
      </xdr:nvPicPr>
      <xdr:blipFill>
        <a:blip r:embed="rId33"/>
        <a:srcRect t="29243"/>
        <a:stretch>
          <a:fillRect/>
        </a:stretch>
      </xdr:blipFill>
      <xdr:spPr>
        <a:xfrm>
          <a:off x="7146925" y="45069125"/>
          <a:ext cx="1876425" cy="2349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AA2C93351EE04F7C85564A53E1F64BC5"/>
        <xdr:cNvPicPr>
          <a:picLocks noChangeAspect="1"/>
        </xdr:cNvPicPr>
      </xdr:nvPicPr>
      <xdr:blipFill>
        <a:blip r:embed="rId34"/>
        <a:srcRect t="20035" b="8116"/>
        <a:stretch>
          <a:fillRect/>
        </a:stretch>
      </xdr:blipFill>
      <xdr:spPr>
        <a:xfrm>
          <a:off x="6737985" y="45862875"/>
          <a:ext cx="2256790" cy="2873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70A2FEF833AC4871AFC0AD608FB6B506"/>
        <xdr:cNvPicPr>
          <a:picLocks noChangeAspect="1"/>
        </xdr:cNvPicPr>
      </xdr:nvPicPr>
      <xdr:blipFill>
        <a:blip r:embed="rId35"/>
        <a:srcRect t="14219"/>
        <a:stretch>
          <a:fillRect/>
        </a:stretch>
      </xdr:blipFill>
      <xdr:spPr>
        <a:xfrm>
          <a:off x="6740525" y="18370550"/>
          <a:ext cx="2171700" cy="3295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600854D35E59417794EE59A2C7FF2579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6774180" y="3332480"/>
          <a:ext cx="735330" cy="7245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" name="ID_84C11FF3D1E64DBDA9245ACE19913249"/>
        <xdr:cNvPicPr>
          <a:picLocks noChangeAspect="1"/>
        </xdr:cNvPicPr>
      </xdr:nvPicPr>
      <xdr:blipFill>
        <a:blip r:embed="rId37"/>
        <a:srcRect t="26890"/>
        <a:stretch>
          <a:fillRect/>
        </a:stretch>
      </xdr:blipFill>
      <xdr:spPr>
        <a:xfrm>
          <a:off x="6898005" y="1190625"/>
          <a:ext cx="2715895" cy="352361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<sst xmlns="http://schemas.openxmlformats.org/spreadsheetml/2006/main" count="137" uniqueCount="104">
  <si>
    <t>2026级西藏中职班生活用品及学习用品清单</t>
  </si>
  <si>
    <t>序号</t>
  </si>
  <si>
    <t>分类</t>
  </si>
  <si>
    <t>产品名称</t>
  </si>
  <si>
    <t>规格（cm）</t>
  </si>
  <si>
    <t>单位</t>
  </si>
  <si>
    <t>最高限价/元</t>
  </si>
  <si>
    <t>投标单价/元</t>
  </si>
  <si>
    <t>品牌/厂家</t>
  </si>
  <si>
    <t>产品图片</t>
  </si>
  <si>
    <t>一、生活用品</t>
  </si>
  <si>
    <t>新疆棉花被215*150（7市斤）</t>
  </si>
  <si>
    <t>符合GB/T22796-2021、GB18401-2010 B 类。大小：215*150</t>
  </si>
  <si>
    <t>床</t>
  </si>
  <si>
    <t>中空公仔棉枕芯</t>
  </si>
  <si>
    <t>符合GBl8383-2001。大小：58*38</t>
  </si>
  <si>
    <t>个</t>
  </si>
  <si>
    <t>床上三件套</t>
  </si>
  <si>
    <t>（纯棉被套215*150，纯棉枕套60*40，纯棉床单150*200）</t>
  </si>
  <si>
    <t>纯棉枕巾</t>
  </si>
  <si>
    <t>60*38</t>
  </si>
  <si>
    <t>条</t>
  </si>
  <si>
    <t>竹席</t>
  </si>
  <si>
    <t>190*90</t>
  </si>
  <si>
    <t>涤沦毛巾被</t>
  </si>
  <si>
    <t>215*150</t>
  </si>
  <si>
    <t>毛毯</t>
  </si>
  <si>
    <t>纯棉床垫</t>
  </si>
  <si>
    <t>衣架（钢塑）</t>
  </si>
  <si>
    <t>10个/扎</t>
  </si>
  <si>
    <t>扎</t>
  </si>
  <si>
    <t>水桶（塑料）</t>
  </si>
  <si>
    <t>18L</t>
  </si>
  <si>
    <t>衣刷（塑料）</t>
  </si>
  <si>
    <t>常规</t>
  </si>
  <si>
    <t>口盅（塑料）</t>
  </si>
  <si>
    <t>肥皂盒（塑料）</t>
  </si>
  <si>
    <t>肥皂</t>
  </si>
  <si>
    <t>块</t>
  </si>
  <si>
    <t>脸盆（塑料）</t>
  </si>
  <si>
    <t>R38</t>
  </si>
  <si>
    <t>二、个人卫生用品</t>
  </si>
  <si>
    <t>洗发水</t>
  </si>
  <si>
    <t>750ml/瓶</t>
  </si>
  <si>
    <t>瓶</t>
  </si>
  <si>
    <t>沐浴露</t>
  </si>
  <si>
    <t>毛巾</t>
  </si>
  <si>
    <t>72*34加厚纯棉</t>
  </si>
  <si>
    <t>牙膏</t>
  </si>
  <si>
    <t>225g/支</t>
  </si>
  <si>
    <t>支</t>
  </si>
  <si>
    <t>洗衣粉</t>
  </si>
  <si>
    <t>1.36KG</t>
  </si>
  <si>
    <t>袋</t>
  </si>
  <si>
    <t>拖鞋</t>
  </si>
  <si>
    <t>女</t>
  </si>
  <si>
    <t>双</t>
  </si>
  <si>
    <t>梳子</t>
  </si>
  <si>
    <t>普通</t>
  </si>
  <si>
    <t>把</t>
  </si>
  <si>
    <t>水瓶（温度：-20度-120度）</t>
  </si>
  <si>
    <t>塑料</t>
  </si>
  <si>
    <t>抽纸</t>
  </si>
  <si>
    <t>小码3包/提</t>
  </si>
  <si>
    <t>提</t>
  </si>
  <si>
    <t>三、宿舍用品（共22间）</t>
  </si>
  <si>
    <t>厕纸篓</t>
  </si>
  <si>
    <t>中号2个</t>
  </si>
  <si>
    <t>宿舍凳子绑带</t>
  </si>
  <si>
    <t>每人4卷</t>
  </si>
  <si>
    <t>卷</t>
  </si>
  <si>
    <t>尼古丁检测卡</t>
  </si>
  <si>
    <t>酒精检测仪</t>
  </si>
  <si>
    <t>四、学习用品</t>
  </si>
  <si>
    <t>英语本（5本/生）1.15*5</t>
  </si>
  <si>
    <t>22开22页连面</t>
  </si>
  <si>
    <t>本</t>
  </si>
  <si>
    <t>作文本（2本/生）2*3</t>
  </si>
  <si>
    <t>16开16页</t>
  </si>
  <si>
    <t>原稿纸（1本/生）3*1</t>
  </si>
  <si>
    <t>16开50页</t>
  </si>
  <si>
    <t>五、美术用品</t>
  </si>
  <si>
    <t>马利7312L水粉颜料</t>
  </si>
  <si>
    <t>12色</t>
  </si>
  <si>
    <t>马利水粉画笔</t>
  </si>
  <si>
    <t>6号</t>
  </si>
  <si>
    <t>马利勾线笔</t>
  </si>
  <si>
    <t>2号</t>
  </si>
  <si>
    <t>4号</t>
  </si>
  <si>
    <t>直尺</t>
  </si>
  <si>
    <t>30CM</t>
  </si>
  <si>
    <t>铅笔</t>
  </si>
  <si>
    <t>HB、2B各一支</t>
  </si>
  <si>
    <t>调色盒（25格）</t>
  </si>
  <si>
    <t>加大</t>
  </si>
  <si>
    <t>塑料水桶大20cm(含桶盖）</t>
  </si>
  <si>
    <t>塑料桶</t>
  </si>
  <si>
    <t>2966-24油画棒</t>
  </si>
  <si>
    <t>24色</t>
  </si>
  <si>
    <t>盒</t>
  </si>
  <si>
    <t>素描纸</t>
  </si>
  <si>
    <t>8开（2包/人）</t>
  </si>
  <si>
    <t>包</t>
  </si>
  <si>
    <t>总价：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</si>
</sst>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8"/>
      <color rgb="FF000000"/>
      <name val="宋体"/>
      <charset val="134"/>
    </font>
    <font>
      <b/>
      <sz val="8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6" applyFont="1" applyBorder="1">
      <alignment vertical="center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3.png"/><Relationship Id="rId8" Type="http://schemas.openxmlformats.org/officeDocument/2006/relationships/image" Target="media/image12.png"/><Relationship Id="rId7" Type="http://schemas.openxmlformats.org/officeDocument/2006/relationships/image" Target="media/image11.png"/><Relationship Id="rId6" Type="http://schemas.openxmlformats.org/officeDocument/2006/relationships/image" Target="media/image10.png"/><Relationship Id="rId5" Type="http://schemas.openxmlformats.org/officeDocument/2006/relationships/image" Target="media/image9.png"/><Relationship Id="rId4" Type="http://schemas.openxmlformats.org/officeDocument/2006/relationships/image" Target="media/image8.png"/><Relationship Id="rId37" Type="http://schemas.openxmlformats.org/officeDocument/2006/relationships/image" Target="media/image41.png"/><Relationship Id="rId36" Type="http://schemas.openxmlformats.org/officeDocument/2006/relationships/image" Target="media/image40.png"/><Relationship Id="rId35" Type="http://schemas.openxmlformats.org/officeDocument/2006/relationships/image" Target="media/image39.png"/><Relationship Id="rId34" Type="http://schemas.openxmlformats.org/officeDocument/2006/relationships/image" Target="media/image38.png"/><Relationship Id="rId33" Type="http://schemas.openxmlformats.org/officeDocument/2006/relationships/image" Target="media/image37.png"/><Relationship Id="rId32" Type="http://schemas.openxmlformats.org/officeDocument/2006/relationships/image" Target="media/image36.png"/><Relationship Id="rId31" Type="http://schemas.openxmlformats.org/officeDocument/2006/relationships/image" Target="media/image35.png"/><Relationship Id="rId30" Type="http://schemas.openxmlformats.org/officeDocument/2006/relationships/image" Target="media/image34.png"/><Relationship Id="rId3" Type="http://schemas.openxmlformats.org/officeDocument/2006/relationships/image" Target="media/image7.png"/><Relationship Id="rId29" Type="http://schemas.openxmlformats.org/officeDocument/2006/relationships/image" Target="media/image33.png"/><Relationship Id="rId28" Type="http://schemas.openxmlformats.org/officeDocument/2006/relationships/image" Target="media/image32.png"/><Relationship Id="rId27" Type="http://schemas.openxmlformats.org/officeDocument/2006/relationships/image" Target="media/image31.png"/><Relationship Id="rId26" Type="http://schemas.openxmlformats.org/officeDocument/2006/relationships/image" Target="media/image30.png"/><Relationship Id="rId25" Type="http://schemas.openxmlformats.org/officeDocument/2006/relationships/image" Target="media/image29.png"/><Relationship Id="rId24" Type="http://schemas.openxmlformats.org/officeDocument/2006/relationships/image" Target="media/image28.png"/><Relationship Id="rId23" Type="http://schemas.openxmlformats.org/officeDocument/2006/relationships/image" Target="media/image27.png"/><Relationship Id="rId22" Type="http://schemas.openxmlformats.org/officeDocument/2006/relationships/image" Target="media/image26.png"/><Relationship Id="rId21" Type="http://schemas.openxmlformats.org/officeDocument/2006/relationships/image" Target="media/image25.png"/><Relationship Id="rId20" Type="http://schemas.openxmlformats.org/officeDocument/2006/relationships/image" Target="media/image24.png"/><Relationship Id="rId2" Type="http://schemas.openxmlformats.org/officeDocument/2006/relationships/image" Target="media/image6.png"/><Relationship Id="rId19" Type="http://schemas.openxmlformats.org/officeDocument/2006/relationships/image" Target="media/image23.png"/><Relationship Id="rId18" Type="http://schemas.openxmlformats.org/officeDocument/2006/relationships/image" Target="media/image22.png"/><Relationship Id="rId17" Type="http://schemas.openxmlformats.org/officeDocument/2006/relationships/image" Target="media/image21.png"/><Relationship Id="rId16" Type="http://schemas.openxmlformats.org/officeDocument/2006/relationships/image" Target="media/image20.png"/><Relationship Id="rId15" Type="http://schemas.openxmlformats.org/officeDocument/2006/relationships/image" Target="media/image19.png"/><Relationship Id="rId14" Type="http://schemas.openxmlformats.org/officeDocument/2006/relationships/image" Target="media/image18.png"/><Relationship Id="rId13" Type="http://schemas.openxmlformats.org/officeDocument/2006/relationships/image" Target="media/image17.png"/><Relationship Id="rId12" Type="http://schemas.openxmlformats.org/officeDocument/2006/relationships/image" Target="media/image16.png"/><Relationship Id="rId11" Type="http://schemas.openxmlformats.org/officeDocument/2006/relationships/image" Target="media/image15.png"/><Relationship Id="rId10" Type="http://schemas.openxmlformats.org/officeDocument/2006/relationships/image" Target="media/image14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539750</xdr:colOff>
      <xdr:row>7</xdr:row>
      <xdr:rowOff>28575</xdr:rowOff>
    </xdr:from>
    <xdr:to>
      <xdr:col>8</xdr:col>
      <xdr:colOff>1838325</xdr:colOff>
      <xdr:row>7</xdr:row>
      <xdr:rowOff>878840</xdr:rowOff>
    </xdr:to>
    <xdr:pic>
      <xdr:nvPicPr>
        <xdr:cNvPr id="2" name="图片 1" descr="040e5f5d8a6c12f904c3cb8256cf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2230" y="6739890"/>
          <a:ext cx="1298575" cy="850265"/>
        </a:xfrm>
        <a:prstGeom prst="rect">
          <a:avLst/>
        </a:prstGeom>
      </xdr:spPr>
    </xdr:pic>
    <xdr:clientData/>
  </xdr:twoCellAnchor>
  <xdr:twoCellAnchor editAs="oneCell">
    <xdr:from>
      <xdr:col>8</xdr:col>
      <xdr:colOff>664210</xdr:colOff>
      <xdr:row>5</xdr:row>
      <xdr:rowOff>22860</xdr:rowOff>
    </xdr:from>
    <xdr:to>
      <xdr:col>8</xdr:col>
      <xdr:colOff>1684655</xdr:colOff>
      <xdr:row>5</xdr:row>
      <xdr:rowOff>797560</xdr:rowOff>
    </xdr:to>
    <xdr:pic>
      <xdr:nvPicPr>
        <xdr:cNvPr id="3" name="图片 2" descr="e2bc280987d54469ccb5d691a90009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06690" y="4709160"/>
          <a:ext cx="1020445" cy="774700"/>
        </a:xfrm>
        <a:prstGeom prst="rect">
          <a:avLst/>
        </a:prstGeom>
      </xdr:spPr>
    </xdr:pic>
    <xdr:clientData/>
  </xdr:twoCellAnchor>
  <xdr:twoCellAnchor editAs="oneCell">
    <xdr:from>
      <xdr:col>8</xdr:col>
      <xdr:colOff>369570</xdr:colOff>
      <xdr:row>28</xdr:row>
      <xdr:rowOff>9525</xdr:rowOff>
    </xdr:from>
    <xdr:to>
      <xdr:col>8</xdr:col>
      <xdr:colOff>1215390</xdr:colOff>
      <xdr:row>28</xdr:row>
      <xdr:rowOff>863600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35791140"/>
          <a:ext cx="845820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184785</xdr:colOff>
      <xdr:row>29</xdr:row>
      <xdr:rowOff>74930</xdr:rowOff>
    </xdr:from>
    <xdr:to>
      <xdr:col>8</xdr:col>
      <xdr:colOff>1287145</xdr:colOff>
      <xdr:row>29</xdr:row>
      <xdr:rowOff>785495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27265" y="36745545"/>
          <a:ext cx="1102360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zoomScale="115" zoomScaleNormal="115" topLeftCell="A42" workbookViewId="0">
      <selection activeCell="I47" sqref="I47"/>
    </sheetView>
  </sheetViews>
  <sheetFormatPr defaultColWidth="9" defaultRowHeight="13.5"/>
  <cols>
    <col min="3" max="3" width="11.5166666666667" customWidth="1"/>
    <col min="4" max="4" width="15.65" customWidth="1"/>
    <col min="5" max="5" width="7.16666666666667" customWidth="1"/>
    <col min="6" max="6" width="13.475" customWidth="1"/>
    <col min="7" max="7" width="15" customWidth="1"/>
    <col min="8" max="8" width="12.925" customWidth="1"/>
    <col min="9" max="9" width="30.325" customWidth="1"/>
  </cols>
  <sheetData>
    <row r="1" ht="3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5" customHeight="1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4" t="s">
        <v>9</v>
      </c>
    </row>
    <row r="3" ht="112" customHeight="1" spans="1:9">
      <c r="A3" s="5">
        <v>1</v>
      </c>
      <c r="B3" s="6" t="s">
        <v>10</v>
      </c>
      <c r="C3" s="7" t="s">
        <v>11</v>
      </c>
      <c r="D3" s="7" t="s">
        <v>12</v>
      </c>
      <c r="E3" s="7" t="s">
        <v>13</v>
      </c>
      <c r="F3" s="7">
        <v>200</v>
      </c>
      <c r="G3" s="6"/>
      <c r="H3" s="8"/>
      <c r="I3" s="9" t="str">
        <f>_xlfn.DISPIMG("ID_84C11FF3D1E64DBDA9245ACE19913249",1)</f>
        <v>=DISPIMG("ID_84C11FF3D1E64DBDA9245ACE19913249",1)</v>
      </c>
    </row>
    <row r="4" ht="87" spans="1:9">
      <c r="A4" s="5">
        <v>2</v>
      </c>
      <c r="B4" s="6"/>
      <c r="C4" s="7" t="s">
        <v>14</v>
      </c>
      <c r="D4" s="7" t="s">
        <v>15</v>
      </c>
      <c r="E4" s="8" t="s">
        <v>16</v>
      </c>
      <c r="F4" s="8">
        <v>30</v>
      </c>
      <c r="G4" s="6"/>
      <c r="H4" s="8"/>
      <c r="I4" s="9" t="str">
        <f>_xlfn.DISPIMG("ID_C43B18A4F1BB4C5FA18F98DE530249B9",1)</f>
        <v>=DISPIMG("ID_C43B18A4F1BB4C5FA18F98DE530249B9",1)</v>
      </c>
    </row>
    <row r="5" ht="104" customHeight="1" spans="1:9">
      <c r="A5" s="5">
        <v>3</v>
      </c>
      <c r="B5" s="6"/>
      <c r="C5" s="7" t="s">
        <v>17</v>
      </c>
      <c r="D5" s="7" t="s">
        <v>18</v>
      </c>
      <c r="E5" s="8" t="s">
        <v>13</v>
      </c>
      <c r="F5" s="8">
        <v>130</v>
      </c>
      <c r="G5" s="6"/>
      <c r="H5" s="8"/>
      <c r="I5" s="9" t="str">
        <f>_xlfn.DISPIMG("ID_600854D35E59417794EE59A2C7FF2579",1)</f>
        <v>=DISPIMG("ID_600854D35E59417794EE59A2C7FF2579",1)</v>
      </c>
    </row>
    <row r="6" ht="63" customHeight="1" spans="1:9">
      <c r="A6" s="5">
        <v>4</v>
      </c>
      <c r="B6" s="6"/>
      <c r="C6" s="7" t="s">
        <v>19</v>
      </c>
      <c r="D6" s="7" t="s">
        <v>20</v>
      </c>
      <c r="E6" s="8" t="s">
        <v>21</v>
      </c>
      <c r="F6" s="8">
        <v>20</v>
      </c>
      <c r="G6" s="6"/>
      <c r="H6" s="8"/>
      <c r="I6" s="9"/>
    </row>
    <row r="7" ht="96.45" spans="1:9">
      <c r="A7" s="5">
        <v>5</v>
      </c>
      <c r="B7" s="6"/>
      <c r="C7" s="7" t="s">
        <v>22</v>
      </c>
      <c r="D7" s="7" t="s">
        <v>23</v>
      </c>
      <c r="E7" s="8" t="s">
        <v>13</v>
      </c>
      <c r="F7" s="8">
        <v>50</v>
      </c>
      <c r="G7" s="6"/>
      <c r="H7" s="8"/>
      <c r="I7" s="9" t="str">
        <f>_xlfn.DISPIMG("ID_F3A4DC4F46894336AFE44162D3703E82",1)</f>
        <v>=DISPIMG("ID_F3A4DC4F46894336AFE44162D3703E82",1)</v>
      </c>
    </row>
    <row r="8" ht="72" customHeight="1" spans="1:9">
      <c r="A8" s="5">
        <v>6</v>
      </c>
      <c r="B8" s="6"/>
      <c r="C8" s="7" t="s">
        <v>24</v>
      </c>
      <c r="D8" s="7" t="s">
        <v>25</v>
      </c>
      <c r="E8" s="8" t="s">
        <v>13</v>
      </c>
      <c r="F8" s="8">
        <v>38</v>
      </c>
      <c r="G8" s="6"/>
      <c r="H8" s="8"/>
      <c r="I8" s="10"/>
    </row>
    <row r="9" ht="125" customHeight="1" spans="1:9">
      <c r="A9" s="5">
        <v>7</v>
      </c>
      <c r="B9" s="6"/>
      <c r="C9" s="7" t="s">
        <v>26</v>
      </c>
      <c r="D9" s="7" t="s">
        <v>25</v>
      </c>
      <c r="E9" s="7" t="s">
        <v>13</v>
      </c>
      <c r="F9" s="7">
        <v>79</v>
      </c>
      <c r="G9" s="6"/>
      <c r="H9" s="8"/>
      <c r="I9" s="9" t="str">
        <f>_xlfn.DISPIMG("ID_CA446CBB00DD4C20B6A1CC70053040BA",1)</f>
        <v>=DISPIMG("ID_CA446CBB00DD4C20B6A1CC70053040BA",1)</v>
      </c>
    </row>
    <row r="10" ht="101" customHeight="1" spans="1:9">
      <c r="A10" s="5">
        <v>8</v>
      </c>
      <c r="B10" s="6"/>
      <c r="C10" s="7" t="s">
        <v>27</v>
      </c>
      <c r="D10" s="7" t="s">
        <v>23</v>
      </c>
      <c r="E10" s="8" t="s">
        <v>13</v>
      </c>
      <c r="F10" s="8">
        <v>100</v>
      </c>
      <c r="G10" s="6"/>
      <c r="H10" s="8"/>
      <c r="I10" s="9" t="str">
        <f>_xlfn.DISPIMG("ID_4868ED3AAEE844F8B649302264AA05CF",1)</f>
        <v>=DISPIMG("ID_4868ED3AAEE844F8B649302264AA05CF",1)</v>
      </c>
    </row>
    <row r="11" ht="86" customHeight="1" spans="1:9">
      <c r="A11" s="5">
        <v>9</v>
      </c>
      <c r="B11" s="6"/>
      <c r="C11" s="7" t="s">
        <v>28</v>
      </c>
      <c r="D11" s="7" t="s">
        <v>29</v>
      </c>
      <c r="E11" s="8" t="s">
        <v>30</v>
      </c>
      <c r="F11" s="8">
        <v>15</v>
      </c>
      <c r="G11" s="6"/>
      <c r="H11" s="8"/>
      <c r="I11" s="9" t="str">
        <f>_xlfn.DISPIMG("ID_3B0517E7DE384D10A20D27BCBC126070",1)</f>
        <v>=DISPIMG("ID_3B0517E7DE384D10A20D27BCBC126070",1)</v>
      </c>
    </row>
    <row r="12" ht="112" customHeight="1" spans="1:9">
      <c r="A12" s="5">
        <v>10</v>
      </c>
      <c r="B12" s="6"/>
      <c r="C12" s="7" t="s">
        <v>31</v>
      </c>
      <c r="D12" s="7" t="s">
        <v>32</v>
      </c>
      <c r="E12" s="7" t="s">
        <v>16</v>
      </c>
      <c r="F12" s="7">
        <v>15</v>
      </c>
      <c r="G12" s="6"/>
      <c r="H12" s="8"/>
      <c r="I12" s="9" t="str">
        <f>_xlfn.DISPIMG("ID_B07A3DEC232649F6A28170C0CBB383CF",1)</f>
        <v>=DISPIMG("ID_B07A3DEC232649F6A28170C0CBB383CF",1)</v>
      </c>
    </row>
    <row r="13" ht="115" customHeight="1" spans="1:9">
      <c r="A13" s="5">
        <v>11</v>
      </c>
      <c r="B13" s="6"/>
      <c r="C13" s="7" t="s">
        <v>33</v>
      </c>
      <c r="D13" s="7" t="s">
        <v>34</v>
      </c>
      <c r="E13" s="8" t="s">
        <v>16</v>
      </c>
      <c r="F13" s="8">
        <v>4</v>
      </c>
      <c r="G13" s="6"/>
      <c r="H13" s="8"/>
      <c r="I13" s="9" t="str">
        <f>_xlfn.DISPIMG("ID_820BCB6C450C4F089B1F57D85D4A3B0E",1)</f>
        <v>=DISPIMG("ID_820BCB6C450C4F089B1F57D85D4A3B0E",1)</v>
      </c>
    </row>
    <row r="14" ht="103" customHeight="1" spans="1:9">
      <c r="A14" s="5">
        <v>12</v>
      </c>
      <c r="B14" s="6"/>
      <c r="C14" s="7" t="s">
        <v>35</v>
      </c>
      <c r="D14" s="7" t="s">
        <v>34</v>
      </c>
      <c r="E14" s="8" t="s">
        <v>16</v>
      </c>
      <c r="F14" s="8">
        <v>4</v>
      </c>
      <c r="G14" s="6"/>
      <c r="H14" s="8"/>
      <c r="I14" s="9" t="str">
        <f>_xlfn.DISPIMG("ID_079F94711BF54501BB72D86E8C79DBF0",1)</f>
        <v>=DISPIMG("ID_079F94711BF54501BB72D86E8C79DBF0",1)</v>
      </c>
    </row>
    <row r="15" ht="110" customHeight="1" spans="1:9">
      <c r="A15" s="5">
        <v>13</v>
      </c>
      <c r="B15" s="6"/>
      <c r="C15" s="7" t="s">
        <v>36</v>
      </c>
      <c r="D15" s="7" t="s">
        <v>34</v>
      </c>
      <c r="E15" s="8" t="s">
        <v>16</v>
      </c>
      <c r="F15" s="8">
        <v>4</v>
      </c>
      <c r="G15" s="6"/>
      <c r="H15" s="8"/>
      <c r="I15" s="9" t="str">
        <f>_xlfn.DISPIMG("ID_05F950797E234A1FA76162765F2B4D45",1)</f>
        <v>=DISPIMG("ID_05F950797E234A1FA76162765F2B4D45",1)</v>
      </c>
    </row>
    <row r="16" ht="80" customHeight="1" spans="1:9">
      <c r="A16" s="5">
        <v>14</v>
      </c>
      <c r="B16" s="6"/>
      <c r="C16" s="7" t="s">
        <v>37</v>
      </c>
      <c r="D16" s="7" t="s">
        <v>34</v>
      </c>
      <c r="E16" s="8" t="s">
        <v>38</v>
      </c>
      <c r="F16" s="8">
        <v>6</v>
      </c>
      <c r="G16" s="6"/>
      <c r="H16" s="8"/>
      <c r="I16" s="9" t="str">
        <f>_xlfn.DISPIMG("ID_03DF7AA63C4145D4863B48523E284C3C",1)</f>
        <v>=DISPIMG("ID_03DF7AA63C4145D4863B48523E284C3C",1)</v>
      </c>
    </row>
    <row r="17" ht="101" customHeight="1" spans="1:9">
      <c r="A17" s="5">
        <v>15</v>
      </c>
      <c r="B17" s="6"/>
      <c r="C17" s="7" t="s">
        <v>39</v>
      </c>
      <c r="D17" s="7" t="s">
        <v>40</v>
      </c>
      <c r="E17" s="8" t="s">
        <v>16</v>
      </c>
      <c r="F17" s="8">
        <v>10</v>
      </c>
      <c r="G17" s="6"/>
      <c r="H17" s="8"/>
      <c r="I17" s="9" t="str">
        <f>_xlfn.DISPIMG("ID_BD58AD90AB3C4552AD759BF3D7312F71",1)</f>
        <v>=DISPIMG("ID_BD58AD90AB3C4552AD759BF3D7312F71",1)</v>
      </c>
    </row>
    <row r="18" ht="103" customHeight="1" spans="1:9">
      <c r="A18" s="5">
        <v>16</v>
      </c>
      <c r="B18" s="6" t="s">
        <v>41</v>
      </c>
      <c r="C18" s="7" t="s">
        <v>42</v>
      </c>
      <c r="D18" s="7" t="s">
        <v>43</v>
      </c>
      <c r="E18" s="8" t="s">
        <v>44</v>
      </c>
      <c r="F18" s="8">
        <v>20</v>
      </c>
      <c r="G18" s="6"/>
      <c r="H18" s="8"/>
      <c r="I18" s="9" t="str">
        <f>_xlfn.DISPIMG("ID_CE365939116E4167A5197BCE9362D804",1)</f>
        <v>=DISPIMG("ID_CE365939116E4167A5197BCE9362D804",1)</v>
      </c>
    </row>
    <row r="19" ht="114" customHeight="1" spans="1:9">
      <c r="A19" s="5">
        <v>17</v>
      </c>
      <c r="B19" s="6"/>
      <c r="C19" s="7" t="s">
        <v>45</v>
      </c>
      <c r="D19" s="7" t="s">
        <v>43</v>
      </c>
      <c r="E19" s="8" t="s">
        <v>44</v>
      </c>
      <c r="F19" s="8">
        <v>20</v>
      </c>
      <c r="G19" s="6"/>
      <c r="H19" s="8"/>
      <c r="I19" s="9" t="str">
        <f>_xlfn.DISPIMG("ID_797DB801D3F8474B84F2F14C5B60215E",1)</f>
        <v>=DISPIMG("ID_797DB801D3F8474B84F2F14C5B60215E",1)</v>
      </c>
    </row>
    <row r="20" ht="129" customHeight="1" spans="1:9">
      <c r="A20" s="5">
        <v>18</v>
      </c>
      <c r="B20" s="6"/>
      <c r="C20" s="7" t="s">
        <v>46</v>
      </c>
      <c r="D20" s="7" t="s">
        <v>47</v>
      </c>
      <c r="E20" s="8" t="s">
        <v>21</v>
      </c>
      <c r="F20" s="8">
        <v>12</v>
      </c>
      <c r="G20" s="6"/>
      <c r="H20" s="8"/>
      <c r="I20" s="9" t="str">
        <f>_xlfn.DISPIMG("ID_AF543E16EBF348F080A695A72467DE4B",1)</f>
        <v>=DISPIMG("ID_AF543E16EBF348F080A695A72467DE4B",1)</v>
      </c>
    </row>
    <row r="21" ht="137" customHeight="1" spans="1:9">
      <c r="A21" s="5">
        <v>19</v>
      </c>
      <c r="B21" s="6"/>
      <c r="C21" s="7" t="s">
        <v>48</v>
      </c>
      <c r="D21" s="7" t="s">
        <v>49</v>
      </c>
      <c r="E21" s="8" t="s">
        <v>50</v>
      </c>
      <c r="F21" s="8">
        <v>12</v>
      </c>
      <c r="G21" s="6"/>
      <c r="H21" s="8"/>
      <c r="I21" s="9" t="str">
        <f>_xlfn.DISPIMG("ID_70A2FEF833AC4871AFC0AD608FB6B506",1)</f>
        <v>=DISPIMG("ID_70A2FEF833AC4871AFC0AD608FB6B506",1)</v>
      </c>
    </row>
    <row r="22" ht="118" customHeight="1" spans="1:9">
      <c r="A22" s="5">
        <v>20</v>
      </c>
      <c r="B22" s="6"/>
      <c r="C22" s="7" t="s">
        <v>51</v>
      </c>
      <c r="D22" s="7" t="s">
        <v>52</v>
      </c>
      <c r="E22" s="8" t="s">
        <v>53</v>
      </c>
      <c r="F22" s="8">
        <v>13.8</v>
      </c>
      <c r="G22" s="6"/>
      <c r="H22" s="8"/>
      <c r="I22" s="9" t="str">
        <f>_xlfn.DISPIMG("ID_F96B422D14684A339671DB61CE3D9996",1)</f>
        <v>=DISPIMG("ID_F96B422D14684A339671DB61CE3D9996",1)</v>
      </c>
    </row>
    <row r="23" ht="138" customHeight="1" spans="1:9">
      <c r="A23" s="5">
        <v>21</v>
      </c>
      <c r="B23" s="6"/>
      <c r="C23" s="7" t="s">
        <v>54</v>
      </c>
      <c r="D23" s="7" t="s">
        <v>55</v>
      </c>
      <c r="E23" s="8" t="s">
        <v>56</v>
      </c>
      <c r="F23" s="8">
        <v>18</v>
      </c>
      <c r="G23" s="6"/>
      <c r="H23" s="8"/>
      <c r="I23" s="9" t="str">
        <f>_xlfn.DISPIMG("ID_B195E8E0F7A44E79AA2E7DF95608A1C3",1)</f>
        <v>=DISPIMG("ID_B195E8E0F7A44E79AA2E7DF95608A1C3",1)</v>
      </c>
    </row>
    <row r="24" ht="147" customHeight="1" spans="1:9">
      <c r="A24" s="5">
        <v>22</v>
      </c>
      <c r="B24" s="6"/>
      <c r="C24" s="7" t="s">
        <v>57</v>
      </c>
      <c r="D24" s="7" t="s">
        <v>58</v>
      </c>
      <c r="E24" s="8" t="s">
        <v>59</v>
      </c>
      <c r="F24" s="8">
        <v>5</v>
      </c>
      <c r="G24" s="6"/>
      <c r="H24" s="8"/>
      <c r="I24" s="9" t="str">
        <f>_xlfn.DISPIMG("ID_B2D6C5F4B9514F8EA037ABC4C3D824CB",1)</f>
        <v>=DISPIMG("ID_B2D6C5F4B9514F8EA037ABC4C3D824CB",1)</v>
      </c>
    </row>
    <row r="25" ht="110" customHeight="1" spans="1:9">
      <c r="A25" s="5">
        <v>23</v>
      </c>
      <c r="B25" s="6"/>
      <c r="C25" s="7" t="s">
        <v>60</v>
      </c>
      <c r="D25" s="7" t="s">
        <v>61</v>
      </c>
      <c r="E25" s="8" t="s">
        <v>16</v>
      </c>
      <c r="F25" s="8">
        <v>13</v>
      </c>
      <c r="G25" s="6"/>
      <c r="H25" s="8"/>
      <c r="I25" s="9" t="str">
        <f>_xlfn.DISPIMG("ID_6063E8BF913B4E0F9031319FC02DFE33",1)</f>
        <v>=DISPIMG("ID_6063E8BF913B4E0F9031319FC02DFE33",1)</v>
      </c>
    </row>
    <row r="26" ht="100" customHeight="1" spans="1:9">
      <c r="A26" s="5">
        <v>24</v>
      </c>
      <c r="B26" s="6"/>
      <c r="C26" s="7" t="s">
        <v>62</v>
      </c>
      <c r="D26" s="7" t="s">
        <v>63</v>
      </c>
      <c r="E26" s="8" t="s">
        <v>64</v>
      </c>
      <c r="F26" s="8">
        <v>15</v>
      </c>
      <c r="G26" s="6"/>
      <c r="H26" s="8"/>
      <c r="I26" s="9" t="str">
        <f>_xlfn.DISPIMG("ID_21218D3D68AB435C9EB1A270FB77E8E9",1)</f>
        <v>=DISPIMG("ID_21218D3D68AB435C9EB1A270FB77E8E9",1)</v>
      </c>
    </row>
    <row r="27" ht="101" customHeight="1" spans="1:9">
      <c r="A27" s="5">
        <v>25</v>
      </c>
      <c r="B27" s="6" t="s">
        <v>65</v>
      </c>
      <c r="C27" s="7" t="s">
        <v>66</v>
      </c>
      <c r="D27" s="7" t="s">
        <v>67</v>
      </c>
      <c r="E27" s="8" t="s">
        <v>16</v>
      </c>
      <c r="F27" s="8">
        <v>8</v>
      </c>
      <c r="G27" s="6"/>
      <c r="H27" s="8"/>
      <c r="I27" s="9" t="str">
        <f>_xlfn.DISPIMG("ID_649F968AB7384A8E87D7EE076C6BBC76",1)</f>
        <v>=DISPIMG("ID_649F968AB7384A8E87D7EE076C6BBC76",1)</v>
      </c>
    </row>
    <row r="28" ht="87" customHeight="1" spans="1:9">
      <c r="A28" s="5">
        <v>26</v>
      </c>
      <c r="B28" s="6"/>
      <c r="C28" s="7" t="s">
        <v>68</v>
      </c>
      <c r="D28" s="7" t="s">
        <v>69</v>
      </c>
      <c r="E28" s="8" t="s">
        <v>70</v>
      </c>
      <c r="F28" s="8">
        <v>4</v>
      </c>
      <c r="G28" s="6"/>
      <c r="H28" s="8"/>
      <c r="I28" s="9" t="str">
        <f>_xlfn.DISPIMG("ID_33E2A27BCE96401883207681A10079FD",1)</f>
        <v>=DISPIMG("ID_33E2A27BCE96401883207681A10079FD",1)</v>
      </c>
    </row>
    <row r="29" ht="70" customHeight="1" spans="1:9">
      <c r="A29" s="5">
        <v>27</v>
      </c>
      <c r="B29" s="6"/>
      <c r="C29" s="7" t="s">
        <v>71</v>
      </c>
      <c r="D29" s="7"/>
      <c r="E29" s="8" t="s">
        <v>16</v>
      </c>
      <c r="F29" s="8">
        <v>8</v>
      </c>
      <c r="G29" s="6"/>
      <c r="H29" s="8"/>
      <c r="I29" s="9"/>
    </row>
    <row r="30" ht="82" customHeight="1" spans="1:9">
      <c r="A30" s="5">
        <v>28</v>
      </c>
      <c r="B30" s="6"/>
      <c r="C30" s="7" t="s">
        <v>72</v>
      </c>
      <c r="D30" s="7"/>
      <c r="E30" s="8" t="s">
        <v>16</v>
      </c>
      <c r="F30" s="8">
        <v>60</v>
      </c>
      <c r="G30" s="6"/>
      <c r="H30" s="8"/>
      <c r="I30" s="9"/>
    </row>
    <row r="31" ht="105" customHeight="1" spans="1:9">
      <c r="A31" s="5">
        <v>29</v>
      </c>
      <c r="B31" s="6" t="s">
        <v>73</v>
      </c>
      <c r="C31" s="7" t="s">
        <v>74</v>
      </c>
      <c r="D31" s="7" t="s">
        <v>75</v>
      </c>
      <c r="E31" s="8" t="s">
        <v>76</v>
      </c>
      <c r="F31" s="8">
        <v>1</v>
      </c>
      <c r="G31" s="6"/>
      <c r="H31" s="8"/>
      <c r="I31" s="9" t="str">
        <f>_xlfn.DISPIMG("ID_AB27C4DF859348E38BB85A57DEA2816F",1)</f>
        <v>=DISPIMG("ID_AB27C4DF859348E38BB85A57DEA2816F",1)</v>
      </c>
    </row>
    <row r="32" ht="113" customHeight="1" spans="1:9">
      <c r="A32" s="5">
        <v>30</v>
      </c>
      <c r="B32" s="6"/>
      <c r="C32" s="7" t="s">
        <v>77</v>
      </c>
      <c r="D32" s="7" t="s">
        <v>78</v>
      </c>
      <c r="E32" s="8" t="s">
        <v>76</v>
      </c>
      <c r="F32" s="8">
        <v>3</v>
      </c>
      <c r="G32" s="6"/>
      <c r="H32" s="8"/>
      <c r="I32" s="9" t="str">
        <f>_xlfn.DISPIMG("ID_AC3929793F4F4B9188B4E6A5CCFB94F0",1)</f>
        <v>=DISPIMG("ID_AC3929793F4F4B9188B4E6A5CCFB94F0",1)</v>
      </c>
    </row>
    <row r="33" ht="117" customHeight="1" spans="1:9">
      <c r="A33" s="5">
        <v>31</v>
      </c>
      <c r="B33" s="6"/>
      <c r="C33" s="7" t="s">
        <v>79</v>
      </c>
      <c r="D33" s="7" t="s">
        <v>80</v>
      </c>
      <c r="E33" s="8" t="s">
        <v>76</v>
      </c>
      <c r="F33" s="8">
        <v>3</v>
      </c>
      <c r="G33" s="6"/>
      <c r="H33" s="8"/>
      <c r="I33" s="9" t="str">
        <f>_xlfn.DISPIMG("ID_D21399F01CD64B519F74D03561A5EC4E",1)</f>
        <v>=DISPIMG("ID_D21399F01CD64B519F74D03561A5EC4E",1)</v>
      </c>
    </row>
    <row r="34" ht="129" customHeight="1" spans="1:9">
      <c r="A34" s="5">
        <v>32</v>
      </c>
      <c r="B34" s="11" t="s">
        <v>81</v>
      </c>
      <c r="C34" s="7" t="s">
        <v>82</v>
      </c>
      <c r="D34" s="7" t="s">
        <v>83</v>
      </c>
      <c r="E34" s="8" t="s">
        <v>50</v>
      </c>
      <c r="F34" s="8">
        <v>23</v>
      </c>
      <c r="G34" s="6"/>
      <c r="H34" s="8"/>
      <c r="I34" s="9" t="str">
        <f>_xlfn.DISPIMG("ID_AF184696E7334CC2AC4B1789D65B8925",1)</f>
        <v>=DISPIMG("ID_AF184696E7334CC2AC4B1789D65B8925",1)</v>
      </c>
    </row>
    <row r="35" ht="86" customHeight="1" spans="1:9">
      <c r="A35" s="5">
        <v>33</v>
      </c>
      <c r="B35" s="11"/>
      <c r="C35" s="7" t="s">
        <v>84</v>
      </c>
      <c r="D35" s="7" t="s">
        <v>85</v>
      </c>
      <c r="E35" s="8" t="s">
        <v>50</v>
      </c>
      <c r="F35" s="8">
        <v>5</v>
      </c>
      <c r="G35" s="6"/>
      <c r="H35" s="8"/>
      <c r="I35" s="9" t="str">
        <f>_xlfn.DISPIMG("ID_917ED2F5EC354AC0A7A93648774DFFA5",1)</f>
        <v>=DISPIMG("ID_917ED2F5EC354AC0A7A93648774DFFA5",1)</v>
      </c>
    </row>
    <row r="36" ht="84" customHeight="1" spans="1:9">
      <c r="A36" s="5">
        <v>34</v>
      </c>
      <c r="B36" s="11"/>
      <c r="C36" s="7" t="s">
        <v>86</v>
      </c>
      <c r="D36" s="7" t="s">
        <v>87</v>
      </c>
      <c r="E36" s="8" t="s">
        <v>50</v>
      </c>
      <c r="F36" s="8">
        <v>4</v>
      </c>
      <c r="G36" s="6"/>
      <c r="H36" s="8"/>
      <c r="I36" s="9" t="str">
        <f>_xlfn.DISPIMG("ID_9B3ADE3EDC964D6B8508DC3D2DC0BC1D",1)</f>
        <v>=DISPIMG("ID_9B3ADE3EDC964D6B8508DC3D2DC0BC1D",1)</v>
      </c>
    </row>
    <row r="37" ht="95" customHeight="1" spans="1:9">
      <c r="A37" s="5">
        <v>35</v>
      </c>
      <c r="B37" s="11"/>
      <c r="C37" s="7" t="s">
        <v>86</v>
      </c>
      <c r="D37" s="7" t="s">
        <v>88</v>
      </c>
      <c r="E37" s="8" t="s">
        <v>50</v>
      </c>
      <c r="F37" s="8">
        <v>5</v>
      </c>
      <c r="G37" s="6"/>
      <c r="H37" s="8"/>
      <c r="I37" s="9" t="str">
        <f>_xlfn.DISPIMG("ID_9B2112B035AA41818F9E3A2B17BECF10",1)</f>
        <v>=DISPIMG("ID_9B2112B035AA41818F9E3A2B17BECF10",1)</v>
      </c>
    </row>
    <row r="38" ht="118" customHeight="1" spans="1:9">
      <c r="A38" s="5">
        <v>36</v>
      </c>
      <c r="B38" s="11"/>
      <c r="C38" s="7" t="s">
        <v>89</v>
      </c>
      <c r="D38" s="7" t="s">
        <v>90</v>
      </c>
      <c r="E38" s="8" t="s">
        <v>59</v>
      </c>
      <c r="F38" s="8">
        <v>3</v>
      </c>
      <c r="G38" s="6"/>
      <c r="H38" s="8"/>
      <c r="I38" s="9" t="str">
        <f>_xlfn.DISPIMG("ID_B4DA2F58CA25407389C9ECFD924ACDDB",1)</f>
        <v>=DISPIMG("ID_B4DA2F58CA25407389C9ECFD924ACDDB",1)</v>
      </c>
    </row>
    <row r="39" ht="140" customHeight="1" spans="1:9">
      <c r="A39" s="5">
        <v>37</v>
      </c>
      <c r="B39" s="11"/>
      <c r="C39" s="7" t="s">
        <v>91</v>
      </c>
      <c r="D39" s="7" t="s">
        <v>92</v>
      </c>
      <c r="E39" s="8" t="s">
        <v>50</v>
      </c>
      <c r="F39" s="8">
        <v>2</v>
      </c>
      <c r="G39" s="6"/>
      <c r="H39" s="8"/>
      <c r="I39" s="9" t="str">
        <f>_xlfn.DISPIMG("ID_1F62A9C30B34469CB207B5D7534C9D25",1)</f>
        <v>=DISPIMG("ID_1F62A9C30B34469CB207B5D7534C9D25",1)</v>
      </c>
    </row>
    <row r="40" ht="136" customHeight="1" spans="1:9">
      <c r="A40" s="5">
        <v>38</v>
      </c>
      <c r="B40" s="11"/>
      <c r="C40" s="7" t="s">
        <v>93</v>
      </c>
      <c r="D40" s="7" t="s">
        <v>94</v>
      </c>
      <c r="E40" s="8" t="s">
        <v>16</v>
      </c>
      <c r="F40" s="8">
        <v>6.5</v>
      </c>
      <c r="G40" s="6"/>
      <c r="H40" s="8"/>
      <c r="I40" s="9" t="str">
        <f>_xlfn.DISPIMG("ID_4FBFCF0341824617B42C4D8110600C3A",1)</f>
        <v>=DISPIMG("ID_4FBFCF0341824617B42C4D8110600C3A",1)</v>
      </c>
    </row>
    <row r="41" ht="119" customHeight="1" spans="1:9">
      <c r="A41" s="5">
        <v>39</v>
      </c>
      <c r="B41" s="11"/>
      <c r="C41" s="7" t="s">
        <v>95</v>
      </c>
      <c r="D41" s="7" t="s">
        <v>96</v>
      </c>
      <c r="E41" s="8" t="s">
        <v>16</v>
      </c>
      <c r="F41" s="8">
        <v>12</v>
      </c>
      <c r="G41" s="6"/>
      <c r="H41" s="8"/>
      <c r="I41" s="9" t="str">
        <f>_xlfn.DISPIMG("ID_D106FD3ECC6E45AFB8F82D4A6EB02DEF",1)</f>
        <v>=DISPIMG("ID_D106FD3ECC6E45AFB8F82D4A6EB02DEF",1)</v>
      </c>
    </row>
    <row r="42" ht="119" customHeight="1" spans="1:9">
      <c r="A42" s="5">
        <v>40</v>
      </c>
      <c r="B42" s="11"/>
      <c r="C42" s="7" t="s">
        <v>97</v>
      </c>
      <c r="D42" s="7" t="s">
        <v>98</v>
      </c>
      <c r="E42" s="8" t="s">
        <v>99</v>
      </c>
      <c r="F42" s="8">
        <v>6.5</v>
      </c>
      <c r="G42" s="6"/>
      <c r="H42" s="8"/>
      <c r="I42" s="9" t="str">
        <f>_xlfn.DISPIMG("ID_D087BCBCA5324A95A0B571156489C93C",1)</f>
        <v>=DISPIMG("ID_D087BCBCA5324A95A0B571156489C93C",1)</v>
      </c>
    </row>
    <row r="43" ht="133" customHeight="1" spans="1:9">
      <c r="A43" s="5">
        <v>41</v>
      </c>
      <c r="B43" s="11"/>
      <c r="C43" s="7" t="s">
        <v>100</v>
      </c>
      <c r="D43" s="7" t="s">
        <v>101</v>
      </c>
      <c r="E43" s="8" t="s">
        <v>102</v>
      </c>
      <c r="F43" s="8">
        <v>5</v>
      </c>
      <c r="G43" s="6"/>
      <c r="H43" s="8"/>
      <c r="I43" s="9" t="str">
        <f>_xlfn.DISPIMG("ID_AA2C93351EE04F7C85564A53E1F64BC5",1)</f>
        <v>=DISPIMG("ID_AA2C93351EE04F7C85564A53E1F64BC5",1)</v>
      </c>
    </row>
    <row r="44" ht="28" customHeight="1" spans="1:9">
      <c r="A44" s="5"/>
      <c r="B44" s="11"/>
      <c r="C44" s="6"/>
      <c r="D44" s="6" t="s">
        <v>103</v>
      </c>
      <c r="E44" s="5"/>
      <c r="F44" s="5"/>
      <c r="G44" s="5"/>
      <c r="H44" s="8"/>
      <c r="I44" s="9"/>
    </row>
  </sheetData>
  <mergeCells count="6">
    <mergeCell ref="A1:I1"/>
    <mergeCell ref="B3:B17"/>
    <mergeCell ref="B18:B26"/>
    <mergeCell ref="B27:B30"/>
    <mergeCell ref="B31:B33"/>
    <mergeCell ref="B34:B4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 P</dc:creator>
  <cp:lastModifiedBy>yuanxiaoqing</cp:lastModifiedBy>
  <dcterms:created xsi:type="dcterms:W3CDTF">2024-09-03T01:41:00Z</dcterms:created>
  <cp:lastPrinted>2025-06-18T02:23:00Z</cp:lastPrinted>
  <dcterms:modified xsi:type="dcterms:W3CDTF">2026-07-09T02:19:05Z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58F132248C93485AA41B69BF5B9D5906_13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